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7875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24519"/>
</workbook>
</file>

<file path=xl/calcChain.xml><?xml version="1.0" encoding="utf-8"?>
<calcChain xmlns="http://schemas.openxmlformats.org/spreadsheetml/2006/main">
  <c r="F119" i="1"/>
  <c r="F118"/>
  <c r="G84" l="1"/>
  <c r="G102" l="1"/>
  <c r="E113"/>
  <c r="G111"/>
  <c r="F160"/>
  <c r="F155"/>
  <c r="G147"/>
  <c r="G145"/>
  <c r="F148"/>
  <c r="G137"/>
  <c r="G136"/>
  <c r="F130"/>
  <c r="G112"/>
  <c r="G146"/>
  <c r="G110"/>
  <c r="G103"/>
  <c r="G82"/>
  <c r="G63"/>
  <c r="G56"/>
  <c r="G44"/>
  <c r="G43"/>
  <c r="G39"/>
  <c r="G38"/>
  <c r="G46" s="1"/>
  <c r="G37"/>
  <c r="G32"/>
  <c r="G93" l="1"/>
  <c r="G144"/>
  <c r="G76"/>
  <c r="D67" s="1"/>
  <c r="F113"/>
  <c r="G109"/>
  <c r="G113" s="1"/>
  <c r="E148" l="1"/>
  <c r="G143"/>
  <c r="G148" s="1"/>
</calcChain>
</file>

<file path=xl/sharedStrings.xml><?xml version="1.0" encoding="utf-8"?>
<sst xmlns="http://schemas.openxmlformats.org/spreadsheetml/2006/main" count="205" uniqueCount="150">
  <si>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</si>
  <si>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</si>
  <si>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</si>
  <si>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</si>
  <si>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</si>
  <si>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</si>
  <si>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</si>
  <si>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</si>
  <si>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</si>
  <si>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</si>
  <si>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</si>
  <si>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</si>
  <si>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</si>
  <si>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</si>
  <si>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</si>
  <si>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</si>
  <si>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</si>
  <si>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</si>
  <si>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</si>
  <si>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</si>
  <si>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</si>
  <si>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</si>
  <si>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</si>
  <si>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</si>
  <si>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</si>
  <si>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</si>
  <si>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</si>
  <si>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</si>
  <si>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Deferred Tax Reserve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</si>
  <si>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</si>
  <si>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</si>
  <si>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</si>
  <si>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</si>
  <si>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</si>
  <si>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</si>
  <si>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</si>
  <si>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</si>
  <si>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</si>
  <si>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</si>
  <si>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</si>
  <si>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</si>
  <si>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</si>
  <si>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</si>
  <si>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</si>
  <si>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</si>
  <si>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</si>
  <si>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</si>
  <si>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</si>
  <si>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</si>
  <si>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</si>
  <si>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</si>
  <si>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</si>
  <si>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</si>
  <si>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</si>
  <si>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</si>
  <si>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</si>
  <si>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</si>
  <si>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</si>
  <si>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</si>
  <si>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</si>
  <si>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</si>
  <si>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</si>
  <si>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</si>
  <si>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</si>
  <si>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</si>
  <si>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</si>
  <si>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</si>
  <si>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</si>
  <si>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</si>
  <si>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</si>
  <si>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</si>
  <si>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</si>
  <si>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</si>
  <si>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</si>
  <si>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</si>
  <si>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</si>
  <si>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</si>
  <si>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</si>
  <si>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</si>
  <si>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</si>
  <si>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</si>
  <si>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</si>
  <si>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</si>
  <si>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</si>
  <si>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</si>
  <si>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</si>
  <si>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</si>
  <si>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</si>
  <si>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</si>
  <si>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</si>
  <si>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</si>
  <si>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</si>
  <si>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</si>
  <si>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</si>
  <si>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</si>
  <si>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</si>
  <si>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</si>
  <si>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</si>
  <si>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</si>
  <si>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</si>
  <si>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</si>
  <si>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</si>
  <si>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</si>
  <si>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</si>
  <si>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</si>
  <si>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</si>
  <si>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</si>
  <si>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</si>
  <si>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</si>
  <si>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</si>
  <si>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</si>
  <si>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</si>
  <si>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</si>
  <si>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</si>
  <si>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</si>
  <si>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</si>
  <si>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</si>
  <si>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</si>
  <si>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</si>
  <si>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</si>
  <si>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</si>
  <si>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</si>
  <si>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</si>
  <si>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</si>
  <si>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</si>
  <si>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</si>
  <si>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</si>
  <si>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</si>
  <si>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</si>
  <si>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</si>
  <si>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</si>
  <si>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</si>
  <si>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</si>
  <si>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</si>
  <si>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</si>
  <si>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</si>
  <si>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</si>
  <si>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</si>
  <si>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</si>
  <si>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</si>
  <si>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</si>
  <si>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</si>
  <si>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</si>
  <si>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</si>
  <si>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</si>
  <si>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</si>
  <si>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</si>
  <si>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-</t>
  </si>
  <si>
    <t>Non performing assets decreased by Rs. 6,670,000.00 during the quarter.</t>
  </si>
  <si>
    <t>As atsecond Quarter End (Poush) 2070 -71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</si>
</sst>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6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</cellStyleXfs>
  <cellXfs count="115">
    <xf numFmtId="0" fontId="0" fillId="0" borderId="0" xfId="0"/>
    <xf numFmtId="0" fontId="4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Protection="1">
      <protection locked="0"/>
    </xf>
    <xf numFmtId="2" fontId="8" fillId="0" borderId="1" xfId="1" applyNumberFormat="1" applyFont="1" applyFill="1" applyBorder="1" applyAlignment="1" applyProtection="1">
      <protection hidden="1"/>
    </xf>
    <xf numFmtId="2" fontId="8" fillId="0" borderId="1" xfId="1" applyNumberFormat="1" applyFont="1" applyFill="1" applyBorder="1" applyProtection="1">
      <protection hidden="1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41" fontId="4" fillId="0" borderId="1" xfId="1" applyNumberFormat="1" applyFont="1" applyFill="1" applyBorder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0" fontId="4" fillId="0" borderId="2" xfId="0" applyFont="1" applyFill="1" applyBorder="1" applyAlignment="1"/>
    <xf numFmtId="43" fontId="4" fillId="0" borderId="1" xfId="0" applyNumberFormat="1" applyFont="1" applyFill="1" applyBorder="1"/>
    <xf numFmtId="164" fontId="5" fillId="0" borderId="2" xfId="0" applyNumberFormat="1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2" fontId="5" fillId="0" borderId="1" xfId="2" applyNumberFormat="1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2" fontId="4" fillId="0" borderId="1" xfId="2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/>
    <xf numFmtId="4" fontId="5" fillId="0" borderId="1" xfId="1" applyNumberFormat="1" applyFont="1" applyFill="1" applyBorder="1" applyAlignment="1"/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168" fontId="5" fillId="0" borderId="1" xfId="1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Alignment="1" applyProtection="1">
      <protection hidden="1"/>
    </xf>
    <xf numFmtId="2" fontId="8" fillId="0" borderId="1" xfId="260" applyNumberFormat="1" applyFont="1" applyFill="1" applyBorder="1" applyProtection="1">
      <protection hidden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168" fontId="8" fillId="0" borderId="1" xfId="0" applyNumberFormat="1" applyFont="1" applyFill="1" applyBorder="1" applyProtection="1">
      <protection locked="0"/>
    </xf>
    <xf numFmtId="4" fontId="11" fillId="0" borderId="1" xfId="1" applyNumberFormat="1" applyFont="1" applyFill="1" applyBorder="1" applyProtection="1">
      <protection locked="0"/>
    </xf>
    <xf numFmtId="4" fontId="8" fillId="0" borderId="1" xfId="1" applyNumberFormat="1" applyFont="1" applyFill="1" applyBorder="1" applyProtection="1">
      <protection locked="0"/>
    </xf>
    <xf numFmtId="43" fontId="8" fillId="0" borderId="1" xfId="1" applyNumberFormat="1" applyFont="1" applyFill="1" applyBorder="1" applyProtection="1">
      <protection locked="0"/>
    </xf>
    <xf numFmtId="43" fontId="21" fillId="0" borderId="1" xfId="36" applyNumberFormat="1" applyFont="1" applyFill="1" applyBorder="1" applyProtection="1">
      <protection hidden="1"/>
    </xf>
    <xf numFmtId="43" fontId="22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" fontId="11" fillId="0" borderId="1" xfId="36" applyNumberFormat="1" applyFont="1" applyFill="1" applyBorder="1" applyAlignment="1" applyProtection="1">
      <alignment vertical="top" wrapText="1"/>
      <protection hidden="1"/>
    </xf>
    <xf numFmtId="4" fontId="2" fillId="0" borderId="1" xfId="0" applyNumberFormat="1" applyFont="1" applyFill="1" applyBorder="1"/>
    <xf numFmtId="4" fontId="22" fillId="0" borderId="1" xfId="36" applyNumberFormat="1" applyFont="1" applyFill="1" applyBorder="1" applyProtection="1"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2" fontId="0" fillId="0" borderId="1" xfId="0" applyNumberFormat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3" fontId="4" fillId="0" borderId="0" xfId="2" applyNumberFormat="1" applyFont="1" applyFill="1" applyBorder="1" applyAlignment="1">
      <alignment horizontal="right"/>
    </xf>
  </cellXfs>
  <cellStyles count="329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ovo/Local%20Settings/Temporary%20Internet%20Files/Content.Outlook/SSGEO5MM/CAPITAL%20FUND%20-%20CHAITRA%202069-FINANR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 xml:space="preserve"> </v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asel II - Dis. - Quarterly"/>
      <sheetName val="Capital Fund"/>
      <sheetName val="BS-Off BS"/>
      <sheetName val="BS-Off BS-Eligible CRM"/>
      <sheetName val="Exhibit of claim with CRM"/>
      <sheetName val="Operational Risk "/>
      <sheetName val="Market Risk"/>
      <sheetName val="Other Asssets"/>
      <sheetName val="net liquid assets"/>
      <sheetName val="NPA(Pre. Qtr. bt not in Chaitr)"/>
      <sheetName val="NPA Chaitra 2069"/>
      <sheetName val="NPA Home loan(Pre 2 YR.)"/>
      <sheetName val="Total Loan (Branch-wise)"/>
      <sheetName val="Summary"/>
      <sheetName val="Home Loan"/>
      <sheetName val="Retail Lending"/>
      <sheetName val="Corporates"/>
      <sheetName val="Loan Against Own FDR"/>
      <sheetName val="Others FDR"/>
      <sheetName val="Pers. Loan above 10 mio"/>
      <sheetName val="Against Govt. Security"/>
      <sheetName val="Against Domestci fin Inst"/>
      <sheetName val="PSEs"/>
      <sheetName val="Real Estate"/>
      <sheetName val="Except Granularity"/>
      <sheetName val="Against Share &amp; Bond"/>
      <sheetName val="Against PG"/>
      <sheetName val="Un-utilized Loan (OD)"/>
      <sheetName val="Cash-Bank-Investment"/>
      <sheetName val="Bills"/>
      <sheetName val=" ZERO WT (APG)"/>
      <sheetName val="LC, G'tee &amp; Off BS Item"/>
      <sheetName val="Margins"/>
      <sheetName val="LC margin details&gt; 6 MONTHS"/>
      <sheetName val="ADVANCE PAYMT MARGIN DETAILS"/>
      <sheetName val="Summary (2)"/>
    </sheetNames>
    <sheetDataSet>
      <sheetData sheetId="0"/>
      <sheetData sheetId="1"/>
      <sheetData sheetId="2">
        <row r="7">
          <cell r="H7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47">
          <cell r="H4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F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61"/>
  <sheetViews>
    <sheetView showGridLines="0" tabSelected="1" topLeftCell="A154" workbookViewId="0">
      <selection activeCell="G166" sqref="G166"/>
    </sheetView>
  </sheetViews>
  <sheetFormatPr defaultRowHeight="14.25"/>
  <cols>
    <col min="1" max="1" width="9.140625" style="7"/>
    <col min="2" max="2" width="4.28515625" style="9" customWidth="1"/>
    <col min="3" max="3" width="5.42578125" style="7" customWidth="1"/>
    <col min="4" max="4" width="30.5703125" style="7" customWidth="1"/>
    <col min="5" max="7" width="22.7109375" style="7" bestFit="1" customWidth="1"/>
    <col min="8" max="8" width="18" style="7" bestFit="1" customWidth="1"/>
    <col min="9" max="9" width="15.5703125" style="7" bestFit="1" customWidth="1"/>
    <col min="10" max="10" width="16.140625" style="7" bestFit="1" customWidth="1"/>
    <col min="11" max="11" width="10.28515625" style="7" bestFit="1" customWidth="1"/>
    <col min="12" max="12" width="22.140625" style="8" bestFit="1" customWidth="1"/>
    <col min="13" max="13" width="14.42578125" style="7" customWidth="1"/>
    <col min="14" max="16384" width="9.140625" style="7"/>
  </cols>
  <sheetData>
    <row r="2" spans="2:7" ht="15">
      <c r="B2" s="96" t="s">
        <v>0</v>
      </c>
      <c r="C2" s="96"/>
      <c r="D2" s="96"/>
      <c r="E2" s="96"/>
      <c r="F2" s="96"/>
      <c r="G2" s="96"/>
    </row>
    <row r="3" spans="2:7" ht="15">
      <c r="B3" s="96" t="s">
        <v>1</v>
      </c>
      <c r="C3" s="96"/>
      <c r="D3" s="96"/>
      <c r="E3" s="96"/>
      <c r="F3" s="96"/>
      <c r="G3" s="96"/>
    </row>
    <row r="4" spans="2:7">
      <c r="B4" s="97" t="s">
        <v>149</v>
      </c>
      <c r="C4" s="97"/>
      <c r="D4" s="97"/>
      <c r="E4" s="97"/>
      <c r="F4" s="97"/>
      <c r="G4" s="97"/>
    </row>
    <row r="5" spans="2:7">
      <c r="C5" s="10"/>
      <c r="D5" s="10"/>
      <c r="E5" s="10"/>
      <c r="F5" s="10"/>
      <c r="G5" s="10"/>
    </row>
    <row r="6" spans="2:7" ht="15">
      <c r="B6" s="11" t="s">
        <v>2</v>
      </c>
      <c r="C6" s="98" t="s">
        <v>3</v>
      </c>
      <c r="D6" s="99"/>
    </row>
    <row r="7" spans="2:7">
      <c r="C7" s="12"/>
      <c r="D7" s="13"/>
    </row>
    <row r="8" spans="2:7">
      <c r="C8" s="100" t="s">
        <v>4</v>
      </c>
      <c r="D8" s="100"/>
      <c r="E8" s="100"/>
      <c r="F8" s="12"/>
      <c r="G8" s="12"/>
    </row>
    <row r="9" spans="2:7">
      <c r="C9" s="14"/>
      <c r="E9" s="15"/>
      <c r="F9" s="15"/>
      <c r="G9" s="16" t="s">
        <v>146</v>
      </c>
    </row>
    <row r="10" spans="2:7">
      <c r="C10" s="17"/>
      <c r="D10" s="93" t="s">
        <v>5</v>
      </c>
      <c r="E10" s="94"/>
      <c r="F10" s="95"/>
      <c r="G10" s="18" t="s">
        <v>6</v>
      </c>
    </row>
    <row r="11" spans="2:7">
      <c r="C11" s="1" t="s">
        <v>7</v>
      </c>
      <c r="D11" s="101" t="s">
        <v>8</v>
      </c>
      <c r="E11" s="102"/>
      <c r="F11" s="103"/>
      <c r="G11" s="5">
        <v>2478.7945599999998</v>
      </c>
    </row>
    <row r="12" spans="2:7">
      <c r="C12" s="1" t="s">
        <v>9</v>
      </c>
      <c r="D12" s="101" t="s">
        <v>10</v>
      </c>
      <c r="E12" s="102"/>
      <c r="F12" s="103"/>
      <c r="G12" s="5"/>
    </row>
    <row r="13" spans="2:7">
      <c r="C13" s="1" t="s">
        <v>11</v>
      </c>
      <c r="D13" s="101" t="s">
        <v>12</v>
      </c>
      <c r="E13" s="102"/>
      <c r="F13" s="103"/>
      <c r="G13" s="5"/>
    </row>
    <row r="14" spans="2:7">
      <c r="C14" s="1" t="s">
        <v>13</v>
      </c>
      <c r="D14" s="101" t="s">
        <v>14</v>
      </c>
      <c r="E14" s="102"/>
      <c r="F14" s="103"/>
      <c r="G14" s="5"/>
    </row>
    <row r="15" spans="2:7">
      <c r="C15" s="1" t="s">
        <v>15</v>
      </c>
      <c r="D15" s="101" t="s">
        <v>16</v>
      </c>
      <c r="E15" s="102"/>
      <c r="F15" s="103"/>
      <c r="G15" s="5">
        <v>209.75</v>
      </c>
    </row>
    <row r="16" spans="2:7">
      <c r="C16" s="1" t="s">
        <v>17</v>
      </c>
      <c r="D16" s="101" t="s">
        <v>18</v>
      </c>
      <c r="E16" s="102"/>
      <c r="F16" s="103"/>
      <c r="G16" s="5">
        <v>-104.22</v>
      </c>
    </row>
    <row r="17" spans="3:7">
      <c r="C17" s="1" t="s">
        <v>19</v>
      </c>
      <c r="D17" s="101" t="s">
        <v>20</v>
      </c>
      <c r="E17" s="102"/>
      <c r="F17" s="103"/>
      <c r="G17" s="80">
        <v>204.04</v>
      </c>
    </row>
    <row r="18" spans="3:7">
      <c r="C18" s="1" t="s">
        <v>21</v>
      </c>
      <c r="D18" s="101" t="s">
        <v>22</v>
      </c>
      <c r="E18" s="102"/>
      <c r="F18" s="103"/>
      <c r="G18" s="6"/>
    </row>
    <row r="19" spans="3:7">
      <c r="C19" s="1" t="s">
        <v>23</v>
      </c>
      <c r="D19" s="101" t="s">
        <v>24</v>
      </c>
      <c r="E19" s="102"/>
      <c r="F19" s="103"/>
      <c r="G19" s="6"/>
    </row>
    <row r="20" spans="3:7">
      <c r="C20" s="1" t="s">
        <v>25</v>
      </c>
      <c r="D20" s="101" t="s">
        <v>26</v>
      </c>
      <c r="E20" s="102"/>
      <c r="F20" s="103"/>
      <c r="G20" s="6"/>
    </row>
    <row r="21" spans="3:7">
      <c r="C21" s="1" t="s">
        <v>27</v>
      </c>
      <c r="D21" s="74" t="s">
        <v>28</v>
      </c>
      <c r="E21" s="75"/>
      <c r="F21" s="76"/>
      <c r="G21" s="5">
        <v>200.89</v>
      </c>
    </row>
    <row r="22" spans="3:7">
      <c r="C22" s="1" t="s">
        <v>29</v>
      </c>
      <c r="D22" s="101" t="s">
        <v>30</v>
      </c>
      <c r="E22" s="102"/>
      <c r="F22" s="103"/>
      <c r="G22" s="5"/>
    </row>
    <row r="23" spans="3:7">
      <c r="C23" s="1" t="s">
        <v>31</v>
      </c>
      <c r="D23" s="101" t="s">
        <v>32</v>
      </c>
      <c r="E23" s="102"/>
      <c r="F23" s="103"/>
      <c r="G23" s="5"/>
    </row>
    <row r="24" spans="3:7">
      <c r="C24" s="1" t="s">
        <v>33</v>
      </c>
      <c r="D24" s="101" t="s">
        <v>34</v>
      </c>
      <c r="E24" s="102"/>
      <c r="F24" s="103"/>
      <c r="G24" s="5">
        <v>-89.82</v>
      </c>
    </row>
    <row r="25" spans="3:7">
      <c r="C25" s="1" t="s">
        <v>35</v>
      </c>
      <c r="D25" s="101" t="s">
        <v>36</v>
      </c>
      <c r="E25" s="102"/>
      <c r="F25" s="103"/>
      <c r="G25" s="6"/>
    </row>
    <row r="26" spans="3:7">
      <c r="C26" s="1" t="s">
        <v>37</v>
      </c>
      <c r="D26" s="101" t="s">
        <v>38</v>
      </c>
      <c r="E26" s="102"/>
      <c r="F26" s="103"/>
      <c r="G26" s="6"/>
    </row>
    <row r="27" spans="3:7">
      <c r="C27" s="1" t="s">
        <v>39</v>
      </c>
      <c r="D27" s="101" t="s">
        <v>40</v>
      </c>
      <c r="E27" s="102"/>
      <c r="F27" s="103"/>
      <c r="G27" s="6"/>
    </row>
    <row r="28" spans="3:7">
      <c r="C28" s="1" t="s">
        <v>41</v>
      </c>
      <c r="D28" s="101" t="s">
        <v>42</v>
      </c>
      <c r="E28" s="102"/>
      <c r="F28" s="103"/>
      <c r="G28" s="6"/>
    </row>
    <row r="29" spans="3:7">
      <c r="C29" s="1" t="s">
        <v>43</v>
      </c>
      <c r="D29" s="101" t="s">
        <v>44</v>
      </c>
      <c r="E29" s="102"/>
      <c r="F29" s="103"/>
      <c r="G29" s="6"/>
    </row>
    <row r="30" spans="3:7">
      <c r="C30" s="1" t="s">
        <v>45</v>
      </c>
      <c r="D30" s="101" t="s">
        <v>46</v>
      </c>
      <c r="E30" s="102"/>
      <c r="F30" s="103"/>
      <c r="G30" s="6"/>
    </row>
    <row r="31" spans="3:7">
      <c r="C31" s="1"/>
      <c r="D31" s="101"/>
      <c r="E31" s="102"/>
      <c r="F31" s="103"/>
      <c r="G31" s="6"/>
    </row>
    <row r="32" spans="3:7">
      <c r="C32" s="17"/>
      <c r="D32" s="93" t="s">
        <v>47</v>
      </c>
      <c r="E32" s="94"/>
      <c r="F32" s="95"/>
      <c r="G32" s="19">
        <f>SUM(G11:G31)</f>
        <v>2899.4345599999997</v>
      </c>
    </row>
    <row r="33" spans="2:13">
      <c r="C33" s="20"/>
    </row>
    <row r="34" spans="2:13">
      <c r="C34" s="100" t="s">
        <v>48</v>
      </c>
      <c r="D34" s="105"/>
    </row>
    <row r="35" spans="2:13">
      <c r="C35" s="14"/>
      <c r="E35" s="15"/>
      <c r="F35" s="15"/>
      <c r="G35" s="16" t="s">
        <v>146</v>
      </c>
    </row>
    <row r="36" spans="2:13">
      <c r="C36" s="17"/>
      <c r="D36" s="106" t="s">
        <v>5</v>
      </c>
      <c r="E36" s="106"/>
      <c r="F36" s="106"/>
      <c r="G36" s="18" t="s">
        <v>6</v>
      </c>
    </row>
    <row r="37" spans="2:13">
      <c r="C37" s="1" t="s">
        <v>7</v>
      </c>
      <c r="D37" s="104" t="s">
        <v>49</v>
      </c>
      <c r="E37" s="104"/>
      <c r="F37" s="104"/>
      <c r="G37" s="21">
        <f>'[33]Capital Fund'!C40</f>
        <v>0</v>
      </c>
    </row>
    <row r="38" spans="2:13">
      <c r="C38" s="1" t="s">
        <v>9</v>
      </c>
      <c r="D38" s="104" t="s">
        <v>50</v>
      </c>
      <c r="E38" s="104"/>
      <c r="F38" s="104"/>
      <c r="G38" s="21">
        <f>'[33]Capital Fund'!C41</f>
        <v>0</v>
      </c>
    </row>
    <row r="39" spans="2:13">
      <c r="C39" s="1" t="s">
        <v>11</v>
      </c>
      <c r="D39" s="104" t="s">
        <v>51</v>
      </c>
      <c r="E39" s="104"/>
      <c r="F39" s="104"/>
      <c r="G39" s="21">
        <f>'[33]Capital Fund'!C42</f>
        <v>0</v>
      </c>
    </row>
    <row r="40" spans="2:13">
      <c r="C40" s="1" t="s">
        <v>13</v>
      </c>
      <c r="D40" s="104" t="s">
        <v>52</v>
      </c>
      <c r="E40" s="104"/>
      <c r="F40" s="104"/>
      <c r="G40" s="81">
        <v>251.1</v>
      </c>
    </row>
    <row r="41" spans="2:13">
      <c r="C41" s="1" t="s">
        <v>15</v>
      </c>
      <c r="D41" s="104" t="s">
        <v>53</v>
      </c>
      <c r="E41" s="104"/>
      <c r="F41" s="104"/>
      <c r="G41" s="82">
        <v>10.73</v>
      </c>
    </row>
    <row r="42" spans="2:13">
      <c r="C42" s="1" t="s">
        <v>17</v>
      </c>
      <c r="D42" s="104" t="s">
        <v>54</v>
      </c>
      <c r="E42" s="104"/>
      <c r="F42" s="104"/>
      <c r="G42" s="82">
        <v>0.31</v>
      </c>
    </row>
    <row r="43" spans="2:13">
      <c r="C43" s="1" t="s">
        <v>19</v>
      </c>
      <c r="D43" s="104" t="s">
        <v>55</v>
      </c>
      <c r="E43" s="104"/>
      <c r="F43" s="104"/>
      <c r="G43" s="21">
        <f>'[33]Capital Fund'!C46</f>
        <v>0</v>
      </c>
    </row>
    <row r="44" spans="2:13">
      <c r="C44" s="1" t="s">
        <v>21</v>
      </c>
      <c r="D44" s="104" t="s">
        <v>56</v>
      </c>
      <c r="E44" s="104"/>
      <c r="F44" s="104"/>
      <c r="G44" s="21">
        <f>'[33]Capital Fund'!C47</f>
        <v>0</v>
      </c>
    </row>
    <row r="45" spans="2:13">
      <c r="C45" s="22"/>
      <c r="D45" s="104"/>
      <c r="E45" s="104"/>
      <c r="F45" s="104"/>
      <c r="G45" s="21"/>
    </row>
    <row r="46" spans="2:13">
      <c r="C46" s="17"/>
      <c r="D46" s="106" t="s">
        <v>57</v>
      </c>
      <c r="E46" s="106"/>
      <c r="F46" s="106"/>
      <c r="G46" s="23">
        <f>SUM(G37:G45)</f>
        <v>262.14</v>
      </c>
    </row>
    <row r="47" spans="2:13">
      <c r="C47" s="24"/>
      <c r="D47" s="24"/>
      <c r="E47" s="25"/>
      <c r="F47" s="25"/>
      <c r="G47" s="25"/>
      <c r="H47" s="13"/>
      <c r="I47" s="13"/>
      <c r="J47" s="13"/>
      <c r="K47" s="13"/>
      <c r="L47" s="13"/>
      <c r="M47" s="13"/>
    </row>
    <row r="48" spans="2:13" ht="15">
      <c r="B48" s="11" t="s">
        <v>58</v>
      </c>
      <c r="C48" s="107" t="s">
        <v>59</v>
      </c>
      <c r="D48" s="107"/>
      <c r="E48" s="107"/>
      <c r="F48" s="26"/>
      <c r="G48" s="26"/>
    </row>
    <row r="49" spans="2:8">
      <c r="C49" s="108" t="s">
        <v>60</v>
      </c>
      <c r="D49" s="108"/>
      <c r="E49" s="108"/>
      <c r="F49" s="108"/>
      <c r="G49" s="108"/>
    </row>
    <row r="51" spans="2:8" ht="15">
      <c r="B51" s="11" t="s">
        <v>61</v>
      </c>
      <c r="C51" s="98" t="s">
        <v>62</v>
      </c>
      <c r="D51" s="98"/>
      <c r="E51" s="98"/>
      <c r="F51" s="73"/>
      <c r="G51" s="73"/>
    </row>
    <row r="52" spans="2:8">
      <c r="C52" s="27"/>
      <c r="E52" s="15"/>
      <c r="F52" s="15"/>
      <c r="G52" s="16" t="s">
        <v>146</v>
      </c>
    </row>
    <row r="53" spans="2:8">
      <c r="C53" s="17"/>
      <c r="D53" s="106" t="s">
        <v>5</v>
      </c>
      <c r="E53" s="106"/>
      <c r="F53" s="106"/>
      <c r="G53" s="18" t="s">
        <v>6</v>
      </c>
    </row>
    <row r="54" spans="2:8">
      <c r="C54" s="1" t="s">
        <v>7</v>
      </c>
      <c r="D54" s="104" t="s">
        <v>63</v>
      </c>
      <c r="E54" s="104"/>
      <c r="F54" s="104"/>
      <c r="G54" s="83">
        <v>89.82</v>
      </c>
    </row>
    <row r="55" spans="2:8">
      <c r="C55" s="1"/>
      <c r="D55" s="104"/>
      <c r="E55" s="104"/>
      <c r="F55" s="104"/>
      <c r="G55" s="28"/>
    </row>
    <row r="56" spans="2:8">
      <c r="C56" s="17"/>
      <c r="D56" s="106" t="s">
        <v>64</v>
      </c>
      <c r="E56" s="106"/>
      <c r="F56" s="106"/>
      <c r="G56" s="29">
        <f>SUM(G54:G55)</f>
        <v>89.82</v>
      </c>
    </row>
    <row r="57" spans="2:8" ht="17.25" customHeight="1">
      <c r="C57" s="105"/>
      <c r="D57" s="105"/>
    </row>
    <row r="58" spans="2:8" ht="15">
      <c r="B58" s="9" t="s">
        <v>65</v>
      </c>
      <c r="C58" s="98" t="s">
        <v>66</v>
      </c>
      <c r="D58" s="98"/>
      <c r="E58" s="98"/>
      <c r="F58" s="73"/>
      <c r="G58" s="73"/>
    </row>
    <row r="59" spans="2:8">
      <c r="C59" s="27"/>
      <c r="F59" s="15"/>
      <c r="G59" s="16" t="s">
        <v>146</v>
      </c>
    </row>
    <row r="60" spans="2:8">
      <c r="C60" s="17"/>
      <c r="D60" s="106" t="s">
        <v>5</v>
      </c>
      <c r="E60" s="106"/>
      <c r="F60" s="106"/>
      <c r="G60" s="18" t="s">
        <v>6</v>
      </c>
      <c r="H60" s="30"/>
    </row>
    <row r="61" spans="2:8">
      <c r="C61" s="1" t="s">
        <v>7</v>
      </c>
      <c r="D61" s="104" t="s">
        <v>67</v>
      </c>
      <c r="E61" s="104"/>
      <c r="F61" s="104"/>
      <c r="G61" s="84">
        <v>2899.43</v>
      </c>
      <c r="H61" s="30"/>
    </row>
    <row r="62" spans="2:8">
      <c r="C62" s="1" t="s">
        <v>9</v>
      </c>
      <c r="D62" s="104" t="s">
        <v>68</v>
      </c>
      <c r="E62" s="104"/>
      <c r="F62" s="104"/>
      <c r="G62" s="85">
        <v>262.13</v>
      </c>
    </row>
    <row r="63" spans="2:8">
      <c r="C63" s="17"/>
      <c r="D63" s="106" t="s">
        <v>69</v>
      </c>
      <c r="E63" s="106"/>
      <c r="F63" s="106"/>
      <c r="G63" s="29">
        <f>SUM(G61:G62)</f>
        <v>3161.56</v>
      </c>
    </row>
    <row r="64" spans="2:8">
      <c r="C64" s="105"/>
      <c r="D64" s="105"/>
    </row>
    <row r="65" spans="2:9">
      <c r="C65" s="27"/>
    </row>
    <row r="66" spans="2:9" ht="15">
      <c r="B66" s="9" t="s">
        <v>70</v>
      </c>
      <c r="C66" s="31" t="s">
        <v>71</v>
      </c>
    </row>
    <row r="67" spans="2:9">
      <c r="C67" s="27"/>
      <c r="D67" s="32">
        <f>G63/G76</f>
        <v>0.11427311533359599</v>
      </c>
    </row>
    <row r="68" spans="2:9">
      <c r="C68" s="27"/>
    </row>
    <row r="69" spans="2:9" ht="15">
      <c r="B69" s="9" t="s">
        <v>72</v>
      </c>
      <c r="C69" s="31" t="s">
        <v>73</v>
      </c>
    </row>
    <row r="70" spans="2:9">
      <c r="C70" s="27"/>
      <c r="E70" s="16"/>
      <c r="F70" s="16"/>
      <c r="G70" s="16" t="s">
        <v>146</v>
      </c>
    </row>
    <row r="71" spans="2:9">
      <c r="C71" s="33"/>
      <c r="D71" s="93" t="s">
        <v>74</v>
      </c>
      <c r="E71" s="94"/>
      <c r="F71" s="95"/>
      <c r="G71" s="34" t="s">
        <v>75</v>
      </c>
    </row>
    <row r="72" spans="2:9">
      <c r="C72" s="1" t="s">
        <v>7</v>
      </c>
      <c r="D72" s="104" t="s">
        <v>76</v>
      </c>
      <c r="E72" s="104"/>
      <c r="F72" s="104"/>
      <c r="G72" s="86">
        <v>25436.53</v>
      </c>
    </row>
    <row r="73" spans="2:9">
      <c r="C73" s="1" t="s">
        <v>9</v>
      </c>
      <c r="D73" s="104" t="s">
        <v>77</v>
      </c>
      <c r="E73" s="104"/>
      <c r="F73" s="104"/>
      <c r="G73" s="86">
        <v>1340.17</v>
      </c>
    </row>
    <row r="74" spans="2:9">
      <c r="C74" s="1" t="s">
        <v>11</v>
      </c>
      <c r="D74" s="104" t="s">
        <v>78</v>
      </c>
      <c r="E74" s="104"/>
      <c r="F74" s="104"/>
      <c r="G74" s="86">
        <v>84.17</v>
      </c>
    </row>
    <row r="75" spans="2:9">
      <c r="C75" s="104" t="s">
        <v>79</v>
      </c>
      <c r="D75" s="104"/>
      <c r="E75" s="104"/>
      <c r="F75" s="104"/>
      <c r="G75" s="86">
        <v>805.83</v>
      </c>
      <c r="H75" s="30"/>
      <c r="I75" s="35"/>
    </row>
    <row r="76" spans="2:9">
      <c r="C76" s="106" t="s">
        <v>80</v>
      </c>
      <c r="D76" s="106"/>
      <c r="E76" s="106"/>
      <c r="F76" s="106"/>
      <c r="G76" s="36">
        <f>SUM(G72:G75)</f>
        <v>27666.699999999997</v>
      </c>
      <c r="H76" s="35"/>
    </row>
    <row r="77" spans="2:9">
      <c r="C77" s="27"/>
    </row>
    <row r="78" spans="2:9">
      <c r="C78" s="27"/>
    </row>
    <row r="79" spans="2:9" ht="15">
      <c r="B79" s="9" t="s">
        <v>81</v>
      </c>
      <c r="C79" s="98" t="s">
        <v>82</v>
      </c>
      <c r="D79" s="98"/>
      <c r="E79" s="98"/>
      <c r="F79" s="98"/>
      <c r="G79" s="98"/>
    </row>
    <row r="80" spans="2:9">
      <c r="C80" s="27"/>
      <c r="E80" s="15"/>
      <c r="F80" s="15"/>
      <c r="G80" s="16" t="s">
        <v>146</v>
      </c>
      <c r="H80" s="37"/>
    </row>
    <row r="81" spans="2:9">
      <c r="C81" s="17" t="s">
        <v>83</v>
      </c>
      <c r="D81" s="106" t="s">
        <v>84</v>
      </c>
      <c r="E81" s="106"/>
      <c r="F81" s="106"/>
      <c r="G81" s="34" t="s">
        <v>85</v>
      </c>
      <c r="H81" s="38"/>
    </row>
    <row r="82" spans="2:9">
      <c r="C82" s="1">
        <v>1</v>
      </c>
      <c r="D82" s="104" t="s">
        <v>86</v>
      </c>
      <c r="E82" s="104"/>
      <c r="F82" s="104"/>
      <c r="G82" s="21">
        <f>SUM('[33]BS-Off BS'!H7,'[33]BS-Off BS'!H9,'[33]BS-Off BS'!H10,'[33]BS-Off BS'!H11,'[33]BS-Off BS'!H12)+'[33]BS-Off BS'!H47</f>
        <v>0</v>
      </c>
      <c r="H82" s="39"/>
    </row>
    <row r="83" spans="2:9">
      <c r="C83" s="1">
        <v>2</v>
      </c>
      <c r="D83" s="104" t="s">
        <v>87</v>
      </c>
      <c r="E83" s="104"/>
      <c r="F83" s="104"/>
      <c r="G83" s="87">
        <v>0</v>
      </c>
      <c r="H83" s="39"/>
    </row>
    <row r="84" spans="2:9">
      <c r="C84" s="1">
        <v>3</v>
      </c>
      <c r="D84" s="104" t="s">
        <v>88</v>
      </c>
      <c r="E84" s="104"/>
      <c r="F84" s="104"/>
      <c r="G84" s="21">
        <f>113.11+317.76+138.27+0.51</f>
        <v>569.65</v>
      </c>
      <c r="H84" s="114"/>
      <c r="I84" s="35"/>
    </row>
    <row r="85" spans="2:9">
      <c r="C85" s="1">
        <v>4</v>
      </c>
      <c r="D85" s="104" t="s">
        <v>89</v>
      </c>
      <c r="E85" s="104"/>
      <c r="F85" s="104"/>
      <c r="G85" s="88">
        <v>13309.99</v>
      </c>
      <c r="H85" s="39"/>
    </row>
    <row r="86" spans="2:9">
      <c r="C86" s="1">
        <v>5</v>
      </c>
      <c r="D86" s="104" t="s">
        <v>90</v>
      </c>
      <c r="E86" s="104"/>
      <c r="F86" s="104"/>
      <c r="G86" s="21">
        <v>4490.46</v>
      </c>
      <c r="H86" s="39"/>
    </row>
    <row r="87" spans="2:9">
      <c r="C87" s="1">
        <v>6</v>
      </c>
      <c r="D87" s="104" t="s">
        <v>91</v>
      </c>
      <c r="E87" s="104"/>
      <c r="F87" s="104"/>
      <c r="G87" s="21">
        <v>50.22</v>
      </c>
      <c r="H87" s="39"/>
    </row>
    <row r="88" spans="2:9">
      <c r="C88" s="1">
        <v>7</v>
      </c>
      <c r="D88" s="104" t="s">
        <v>92</v>
      </c>
      <c r="E88" s="104"/>
      <c r="F88" s="104"/>
      <c r="G88" s="87">
        <v>1484.54</v>
      </c>
      <c r="H88" s="39"/>
    </row>
    <row r="89" spans="2:9">
      <c r="C89" s="1">
        <v>8</v>
      </c>
      <c r="D89" s="104" t="s">
        <v>93</v>
      </c>
      <c r="E89" s="104"/>
      <c r="F89" s="104"/>
      <c r="G89" s="87">
        <v>581.35</v>
      </c>
      <c r="H89" s="39"/>
    </row>
    <row r="90" spans="2:9">
      <c r="C90" s="1">
        <v>9</v>
      </c>
      <c r="D90" s="104" t="s">
        <v>94</v>
      </c>
      <c r="E90" s="104"/>
      <c r="F90" s="104"/>
      <c r="G90" s="21">
        <v>254.97</v>
      </c>
      <c r="H90" s="39"/>
    </row>
    <row r="91" spans="2:9">
      <c r="C91" s="1">
        <v>10</v>
      </c>
      <c r="D91" s="104" t="s">
        <v>95</v>
      </c>
      <c r="E91" s="104"/>
      <c r="F91" s="104"/>
      <c r="G91" s="87">
        <v>1752.94</v>
      </c>
      <c r="H91" s="39"/>
    </row>
    <row r="92" spans="2:9">
      <c r="C92" s="1">
        <v>11</v>
      </c>
      <c r="D92" s="104" t="s">
        <v>96</v>
      </c>
      <c r="E92" s="104"/>
      <c r="F92" s="104"/>
      <c r="G92" s="89">
        <v>1667.12</v>
      </c>
      <c r="H92" s="40"/>
    </row>
    <row r="93" spans="2:9">
      <c r="C93" s="17"/>
      <c r="D93" s="106" t="s">
        <v>64</v>
      </c>
      <c r="E93" s="106"/>
      <c r="F93" s="106"/>
      <c r="G93" s="63">
        <f>SUM(G82:G92)</f>
        <v>24161.239999999998</v>
      </c>
      <c r="H93" s="37"/>
    </row>
    <row r="94" spans="2:9">
      <c r="C94" s="27"/>
      <c r="H94" s="37"/>
    </row>
    <row r="95" spans="2:9">
      <c r="C95" s="27"/>
    </row>
    <row r="96" spans="2:9" ht="15">
      <c r="B96" s="9" t="s">
        <v>97</v>
      </c>
      <c r="C96" s="79" t="s">
        <v>98</v>
      </c>
      <c r="D96" s="77"/>
    </row>
    <row r="97" spans="2:8">
      <c r="C97" s="41"/>
      <c r="D97" s="77"/>
      <c r="F97" s="16"/>
      <c r="G97" s="16" t="s">
        <v>146</v>
      </c>
    </row>
    <row r="98" spans="2:8">
      <c r="C98" s="17" t="s">
        <v>83</v>
      </c>
      <c r="D98" s="106" t="s">
        <v>5</v>
      </c>
      <c r="E98" s="106"/>
      <c r="F98" s="106"/>
      <c r="G98" s="34" t="s">
        <v>75</v>
      </c>
    </row>
    <row r="99" spans="2:8">
      <c r="C99" s="1">
        <v>1</v>
      </c>
      <c r="D99" s="104" t="s">
        <v>99</v>
      </c>
      <c r="E99" s="104"/>
      <c r="F99" s="104"/>
      <c r="G99" s="90">
        <v>27666.7</v>
      </c>
    </row>
    <row r="100" spans="2:8">
      <c r="C100" s="1">
        <v>2</v>
      </c>
      <c r="D100" s="104" t="s">
        <v>100</v>
      </c>
      <c r="E100" s="104"/>
      <c r="F100" s="104"/>
      <c r="G100" s="90">
        <v>2899.43</v>
      </c>
    </row>
    <row r="101" spans="2:8">
      <c r="C101" s="1">
        <v>3</v>
      </c>
      <c r="D101" s="104" t="s">
        <v>101</v>
      </c>
      <c r="E101" s="104"/>
      <c r="F101" s="104"/>
      <c r="G101" s="91">
        <v>3161.57</v>
      </c>
    </row>
    <row r="102" spans="2:8">
      <c r="C102" s="1">
        <v>4</v>
      </c>
      <c r="D102" s="104" t="s">
        <v>102</v>
      </c>
      <c r="E102" s="104"/>
      <c r="F102" s="104"/>
      <c r="G102" s="42">
        <f>G100/G99</f>
        <v>0.10479854843548381</v>
      </c>
    </row>
    <row r="103" spans="2:8">
      <c r="C103" s="1">
        <v>5</v>
      </c>
      <c r="D103" s="104" t="s">
        <v>103</v>
      </c>
      <c r="E103" s="104"/>
      <c r="F103" s="104"/>
      <c r="G103" s="42">
        <f>G101/G99</f>
        <v>0.11427347677894364</v>
      </c>
    </row>
    <row r="104" spans="2:8">
      <c r="C104" s="41"/>
      <c r="D104" s="77"/>
    </row>
    <row r="105" spans="2:8">
      <c r="C105" s="41"/>
      <c r="D105" s="77"/>
    </row>
    <row r="106" spans="2:8" ht="15">
      <c r="B106" s="9" t="s">
        <v>104</v>
      </c>
      <c r="C106" s="79" t="s">
        <v>105</v>
      </c>
      <c r="D106" s="77"/>
    </row>
    <row r="107" spans="2:8">
      <c r="G107" s="16" t="s">
        <v>146</v>
      </c>
    </row>
    <row r="108" spans="2:8">
      <c r="C108" s="17" t="s">
        <v>83</v>
      </c>
      <c r="D108" s="17" t="s">
        <v>106</v>
      </c>
      <c r="E108" s="43" t="s">
        <v>107</v>
      </c>
      <c r="F108" s="43" t="s">
        <v>108</v>
      </c>
      <c r="G108" s="43" t="s">
        <v>109</v>
      </c>
      <c r="H108" s="44"/>
    </row>
    <row r="109" spans="2:8">
      <c r="C109" s="22"/>
      <c r="D109" s="22" t="s">
        <v>110</v>
      </c>
      <c r="E109" s="71">
        <v>305.70999999999998</v>
      </c>
      <c r="F109" s="64">
        <v>38.21</v>
      </c>
      <c r="G109" s="64">
        <f>E109-F109</f>
        <v>267.5</v>
      </c>
      <c r="H109" s="44"/>
    </row>
    <row r="110" spans="2:8">
      <c r="C110" s="22"/>
      <c r="D110" s="22" t="s">
        <v>111</v>
      </c>
      <c r="E110" s="71">
        <v>112.57</v>
      </c>
      <c r="F110" s="64">
        <v>28.14</v>
      </c>
      <c r="G110" s="64">
        <f t="shared" ref="G110:G112" si="0">E110-F110</f>
        <v>84.429999999999993</v>
      </c>
      <c r="H110" s="44"/>
    </row>
    <row r="111" spans="2:8">
      <c r="C111" s="22"/>
      <c r="D111" s="22" t="s">
        <v>112</v>
      </c>
      <c r="E111" s="71">
        <v>73.510000000000005</v>
      </c>
      <c r="F111" s="64">
        <v>36.76</v>
      </c>
      <c r="G111" s="64">
        <f t="shared" si="0"/>
        <v>36.750000000000007</v>
      </c>
      <c r="H111" s="44"/>
    </row>
    <row r="112" spans="2:8">
      <c r="C112" s="22"/>
      <c r="D112" s="22" t="s">
        <v>113</v>
      </c>
      <c r="E112" s="71">
        <v>181.74</v>
      </c>
      <c r="F112" s="64">
        <v>181.74</v>
      </c>
      <c r="G112" s="64">
        <f t="shared" si="0"/>
        <v>0</v>
      </c>
      <c r="H112" s="45"/>
    </row>
    <row r="113" spans="2:9">
      <c r="C113" s="17"/>
      <c r="D113" s="17" t="s">
        <v>64</v>
      </c>
      <c r="E113" s="65">
        <f>SUM(E109:E112)</f>
        <v>673.53</v>
      </c>
      <c r="F113" s="65">
        <f t="shared" ref="F113:G113" si="1">SUM(F109:F112)</f>
        <v>284.85000000000002</v>
      </c>
      <c r="G113" s="65">
        <f t="shared" si="1"/>
        <v>388.68</v>
      </c>
    </row>
    <row r="116" spans="2:9" ht="15">
      <c r="B116" s="9" t="s">
        <v>114</v>
      </c>
      <c r="C116" s="109" t="s">
        <v>115</v>
      </c>
      <c r="D116" s="99"/>
      <c r="G116" s="46"/>
    </row>
    <row r="117" spans="2:9" ht="12.75" customHeight="1"/>
    <row r="118" spans="2:9" ht="12.75" customHeight="1">
      <c r="C118" s="101" t="s">
        <v>116</v>
      </c>
      <c r="D118" s="102"/>
      <c r="E118" s="103"/>
      <c r="F118" s="47">
        <f>E113/25270.09</f>
        <v>2.6653248959540705E-2</v>
      </c>
      <c r="G118" s="46"/>
    </row>
    <row r="119" spans="2:9">
      <c r="C119" s="101" t="s">
        <v>117</v>
      </c>
      <c r="D119" s="102"/>
      <c r="E119" s="103"/>
      <c r="F119" s="47">
        <f>G113/25270.09</f>
        <v>1.5381029509590192E-2</v>
      </c>
    </row>
    <row r="120" spans="2:9">
      <c r="C120" s="77"/>
      <c r="D120" s="48"/>
    </row>
    <row r="122" spans="2:9" ht="15">
      <c r="B122" s="9" t="s">
        <v>118</v>
      </c>
      <c r="C122" s="109" t="s">
        <v>119</v>
      </c>
      <c r="D122" s="99"/>
      <c r="I122" s="49"/>
    </row>
    <row r="123" spans="2:9">
      <c r="C123" s="97" t="s">
        <v>148</v>
      </c>
      <c r="D123" s="97"/>
      <c r="E123" s="97"/>
    </row>
    <row r="125" spans="2:9" ht="15">
      <c r="B125" s="9" t="s">
        <v>120</v>
      </c>
      <c r="C125" s="109" t="s">
        <v>121</v>
      </c>
      <c r="D125" s="99"/>
    </row>
    <row r="126" spans="2:9">
      <c r="C126" s="41"/>
      <c r="D126" s="77"/>
      <c r="F126" s="16" t="s">
        <v>146</v>
      </c>
    </row>
    <row r="127" spans="2:9">
      <c r="C127" s="17" t="s">
        <v>83</v>
      </c>
      <c r="D127" s="106" t="s">
        <v>5</v>
      </c>
      <c r="E127" s="106"/>
      <c r="F127" s="43" t="s">
        <v>75</v>
      </c>
    </row>
    <row r="128" spans="2:9">
      <c r="C128" s="1">
        <v>1</v>
      </c>
      <c r="D128" s="101" t="s">
        <v>122</v>
      </c>
      <c r="E128" s="103"/>
      <c r="F128" s="2" t="s">
        <v>147</v>
      </c>
    </row>
    <row r="129" spans="2:7">
      <c r="C129" s="1">
        <v>2</v>
      </c>
      <c r="D129" s="101" t="s">
        <v>123</v>
      </c>
      <c r="E129" s="103"/>
      <c r="F129" s="50">
        <v>0</v>
      </c>
    </row>
    <row r="130" spans="2:7">
      <c r="C130" s="17"/>
      <c r="D130" s="106" t="s">
        <v>64</v>
      </c>
      <c r="E130" s="106"/>
      <c r="F130" s="66">
        <f>SUM(F128:F129)</f>
        <v>0</v>
      </c>
    </row>
    <row r="131" spans="2:7">
      <c r="C131" s="51"/>
    </row>
    <row r="133" spans="2:7" ht="15">
      <c r="B133" s="9" t="s">
        <v>124</v>
      </c>
      <c r="C133" s="72" t="s">
        <v>125</v>
      </c>
      <c r="D133" s="78"/>
      <c r="E133" s="78"/>
      <c r="F133" s="78"/>
      <c r="G133" s="78"/>
    </row>
    <row r="134" spans="2:7">
      <c r="C134" s="41"/>
      <c r="D134" s="77"/>
      <c r="G134" s="16" t="s">
        <v>146</v>
      </c>
    </row>
    <row r="135" spans="2:7">
      <c r="C135" s="17" t="s">
        <v>83</v>
      </c>
      <c r="D135" s="52" t="s">
        <v>5</v>
      </c>
      <c r="E135" s="43" t="s">
        <v>126</v>
      </c>
      <c r="F135" s="43" t="s">
        <v>127</v>
      </c>
      <c r="G135" s="43" t="s">
        <v>128</v>
      </c>
    </row>
    <row r="136" spans="2:7">
      <c r="C136" s="1">
        <v>1</v>
      </c>
      <c r="D136" s="53" t="s">
        <v>129</v>
      </c>
      <c r="E136" s="54">
        <v>536.14</v>
      </c>
      <c r="F136" s="54">
        <v>510.82</v>
      </c>
      <c r="G136" s="47">
        <f>(E136-F136)/F136</f>
        <v>4.956736228025526E-2</v>
      </c>
    </row>
    <row r="137" spans="2:7">
      <c r="C137" s="1">
        <v>2</v>
      </c>
      <c r="D137" s="53" t="s">
        <v>130</v>
      </c>
      <c r="E137" s="54">
        <v>150.47999999999999</v>
      </c>
      <c r="F137" s="54">
        <v>136.91999999999999</v>
      </c>
      <c r="G137" s="47">
        <f>(E137-F137)/F137</f>
        <v>9.9035933391761644E-2</v>
      </c>
    </row>
    <row r="140" spans="2:7" ht="15">
      <c r="B140" s="9" t="s">
        <v>131</v>
      </c>
      <c r="C140" s="109" t="s">
        <v>132</v>
      </c>
      <c r="D140" s="99"/>
    </row>
    <row r="141" spans="2:7">
      <c r="C141" s="41"/>
      <c r="D141" s="77"/>
      <c r="G141" s="16" t="s">
        <v>146</v>
      </c>
    </row>
    <row r="142" spans="2:7">
      <c r="C142" s="17" t="s">
        <v>83</v>
      </c>
      <c r="D142" s="17" t="s">
        <v>129</v>
      </c>
      <c r="E142" s="43" t="s">
        <v>126</v>
      </c>
      <c r="F142" s="43" t="s">
        <v>127</v>
      </c>
      <c r="G142" s="67" t="s">
        <v>133</v>
      </c>
    </row>
    <row r="143" spans="2:7">
      <c r="C143" s="1">
        <v>1</v>
      </c>
      <c r="D143" s="22" t="s">
        <v>134</v>
      </c>
      <c r="E143" s="70">
        <v>251.09790000000001</v>
      </c>
      <c r="F143" s="3">
        <v>217.43812737171001</v>
      </c>
      <c r="G143" s="68">
        <f>E143-F143</f>
        <v>33.65977262829</v>
      </c>
    </row>
    <row r="144" spans="2:7">
      <c r="C144" s="1">
        <v>2</v>
      </c>
      <c r="D144" s="22" t="s">
        <v>110</v>
      </c>
      <c r="E144" s="71">
        <v>38.21</v>
      </c>
      <c r="F144" s="4">
        <v>38.212499999999999</v>
      </c>
      <c r="G144" s="68">
        <f t="shared" ref="G144:G147" si="2">E144-F144</f>
        <v>-2.4999999999977263E-3</v>
      </c>
    </row>
    <row r="145" spans="2:7">
      <c r="C145" s="1">
        <v>3</v>
      </c>
      <c r="D145" s="22" t="s">
        <v>111</v>
      </c>
      <c r="E145" s="71">
        <v>28.14</v>
      </c>
      <c r="F145" s="4">
        <v>18.060000000000002</v>
      </c>
      <c r="G145" s="68">
        <f t="shared" si="2"/>
        <v>10.079999999999998</v>
      </c>
    </row>
    <row r="146" spans="2:7">
      <c r="C146" s="1">
        <v>4</v>
      </c>
      <c r="D146" s="22" t="s">
        <v>112</v>
      </c>
      <c r="E146" s="71">
        <v>36.76</v>
      </c>
      <c r="F146" s="4">
        <v>29.160000000000004</v>
      </c>
      <c r="G146" s="68">
        <f t="shared" si="2"/>
        <v>7.5999999999999943</v>
      </c>
    </row>
    <row r="147" spans="2:7">
      <c r="C147" s="1">
        <v>5</v>
      </c>
      <c r="D147" s="22" t="s">
        <v>113</v>
      </c>
      <c r="E147" s="71">
        <v>181.93</v>
      </c>
      <c r="F147" s="4">
        <v>207.95092056999999</v>
      </c>
      <c r="G147" s="68">
        <f t="shared" si="2"/>
        <v>-26.020920569999987</v>
      </c>
    </row>
    <row r="148" spans="2:7">
      <c r="C148" s="52"/>
      <c r="D148" s="52" t="s">
        <v>64</v>
      </c>
      <c r="E148" s="55">
        <f>SUM(E143:E147)</f>
        <v>536.13789999999995</v>
      </c>
      <c r="F148" s="55">
        <f>SUM(F143:F147)</f>
        <v>510.82154794171004</v>
      </c>
      <c r="G148" s="69">
        <f>SUM(G143:G147)</f>
        <v>25.316352058290008</v>
      </c>
    </row>
    <row r="149" spans="2:7">
      <c r="C149" s="41"/>
      <c r="D149" s="77"/>
    </row>
    <row r="150" spans="2:7">
      <c r="C150" s="41"/>
      <c r="D150" s="77"/>
    </row>
    <row r="151" spans="2:7" ht="15">
      <c r="B151" s="9" t="s">
        <v>135</v>
      </c>
      <c r="C151" s="31" t="s">
        <v>136</v>
      </c>
    </row>
    <row r="152" spans="2:7">
      <c r="C152" s="27"/>
      <c r="E152" s="15"/>
      <c r="F152" s="16" t="s">
        <v>146</v>
      </c>
    </row>
    <row r="153" spans="2:7">
      <c r="C153" s="52" t="s">
        <v>83</v>
      </c>
      <c r="D153" s="93" t="s">
        <v>5</v>
      </c>
      <c r="E153" s="95"/>
      <c r="F153" s="34" t="s">
        <v>107</v>
      </c>
      <c r="G153" s="56"/>
    </row>
    <row r="154" spans="2:7">
      <c r="C154" s="34">
        <v>1</v>
      </c>
      <c r="D154" s="110" t="s">
        <v>137</v>
      </c>
      <c r="E154" s="110"/>
      <c r="F154" s="57" t="s">
        <v>138</v>
      </c>
      <c r="G154" s="58"/>
    </row>
    <row r="155" spans="2:7">
      <c r="C155" s="34">
        <v>2</v>
      </c>
      <c r="D155" s="110" t="s">
        <v>139</v>
      </c>
      <c r="E155" s="110"/>
      <c r="F155" s="59">
        <f>SUM(F156:F158)</f>
        <v>2477.88</v>
      </c>
      <c r="G155" s="60"/>
    </row>
    <row r="156" spans="2:7">
      <c r="C156" s="22">
        <v>2.1</v>
      </c>
      <c r="D156" s="113" t="s">
        <v>140</v>
      </c>
      <c r="E156" s="113"/>
      <c r="F156" s="92">
        <v>2435.96</v>
      </c>
      <c r="G156" s="60"/>
    </row>
    <row r="157" spans="2:7">
      <c r="C157" s="22">
        <v>2.2000000000000002</v>
      </c>
      <c r="D157" s="113" t="s">
        <v>141</v>
      </c>
      <c r="E157" s="113"/>
      <c r="F157" s="61">
        <v>41.92</v>
      </c>
      <c r="G157" s="60"/>
    </row>
    <row r="158" spans="2:7">
      <c r="C158" s="22">
        <v>2.2999999999999998</v>
      </c>
      <c r="D158" s="113" t="s">
        <v>142</v>
      </c>
      <c r="E158" s="113"/>
      <c r="F158" s="61">
        <v>0</v>
      </c>
    </row>
    <row r="159" spans="2:7">
      <c r="C159" s="22">
        <v>2.4</v>
      </c>
      <c r="D159" s="113" t="s">
        <v>143</v>
      </c>
      <c r="E159" s="113"/>
      <c r="F159" s="62">
        <v>156.52000000000001</v>
      </c>
      <c r="G159" s="60"/>
    </row>
    <row r="160" spans="2:7">
      <c r="C160" s="34">
        <v>3</v>
      </c>
      <c r="D160" s="110" t="s">
        <v>144</v>
      </c>
      <c r="E160" s="110"/>
      <c r="F160" s="59">
        <f>F161</f>
        <v>20.18</v>
      </c>
      <c r="G160" s="60"/>
    </row>
    <row r="161" spans="3:7">
      <c r="C161" s="22">
        <v>3.1</v>
      </c>
      <c r="D161" s="111" t="s">
        <v>145</v>
      </c>
      <c r="E161" s="112"/>
      <c r="F161" s="61">
        <v>20.18</v>
      </c>
      <c r="G161" s="60"/>
    </row>
  </sheetData>
  <mergeCells count="99">
    <mergeCell ref="D160:E160"/>
    <mergeCell ref="D161:E161"/>
    <mergeCell ref="C123:E123"/>
    <mergeCell ref="D154:E154"/>
    <mergeCell ref="D155:E155"/>
    <mergeCell ref="D156:E156"/>
    <mergeCell ref="D157:E157"/>
    <mergeCell ref="D158:E158"/>
    <mergeCell ref="D159:E159"/>
    <mergeCell ref="D127:E127"/>
    <mergeCell ref="D128:E128"/>
    <mergeCell ref="D129:E129"/>
    <mergeCell ref="D130:E130"/>
    <mergeCell ref="C140:D140"/>
    <mergeCell ref="D153:E153"/>
    <mergeCell ref="C125:D125"/>
    <mergeCell ref="D103:F103"/>
    <mergeCell ref="C116:D116"/>
    <mergeCell ref="C118:E118"/>
    <mergeCell ref="C119:E119"/>
    <mergeCell ref="C122:D122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D23:F23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2:F22"/>
    <mergeCell ref="D10:F10"/>
    <mergeCell ref="B2:G2"/>
    <mergeCell ref="B3:G3"/>
    <mergeCell ref="B4:G4"/>
    <mergeCell ref="C6:D6"/>
    <mergeCell ref="C8:E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2013-08-20T08:51:48Z</dcterms:created>
  <dcterms:modified xsi:type="dcterms:W3CDTF">2014-02-12T07:04:56Z</dcterms:modified>
</cp:coreProperties>
</file>